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65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4" i="1"/>
  <c r="G41" i="1"/>
  <c r="G14" i="1"/>
  <c r="G15" i="1"/>
  <c r="G16" i="1"/>
  <c r="G17" i="1"/>
  <c r="G18" i="1"/>
  <c r="G19" i="1"/>
  <c r="G13" i="1"/>
  <c r="G45" i="1" l="1"/>
  <c r="G52" i="1"/>
  <c r="G53" i="1"/>
  <c r="G54" i="1"/>
  <c r="G55" i="1"/>
  <c r="G56" i="1"/>
  <c r="G57" i="1"/>
  <c r="G58" i="1"/>
  <c r="G51" i="1"/>
  <c r="G32" i="1"/>
  <c r="G34" i="1"/>
  <c r="G35" i="1"/>
  <c r="G36" i="1"/>
  <c r="G37" i="1"/>
  <c r="G38" i="1"/>
  <c r="G39" i="1"/>
  <c r="G22" i="1"/>
  <c r="G23" i="1"/>
  <c r="G24" i="1"/>
  <c r="G26" i="1"/>
  <c r="G27" i="1"/>
  <c r="G28" i="1"/>
  <c r="G29" i="1"/>
  <c r="G21" i="1"/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85" i="1" l="1"/>
  <c r="G85" i="1"/>
  <c r="F10" i="1"/>
  <c r="D85" i="1"/>
  <c r="F85" i="1"/>
  <c r="C10" i="1"/>
  <c r="G10" i="1"/>
  <c r="H85" i="1"/>
  <c r="D10" i="1"/>
  <c r="H10" i="1"/>
  <c r="E85" i="1"/>
  <c r="E10" i="1"/>
  <c r="G160" i="1" l="1"/>
  <c r="F160" i="1"/>
  <c r="C160" i="1"/>
  <c r="D160" i="1"/>
  <c r="H160" i="1"/>
  <c r="E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<sst xmlns="http://schemas.openxmlformats.org/spreadsheetml/2006/main" count="167" uniqueCount="94">
  <si>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</si>
  <si>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</si>
  <si>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</si>
  <si>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</si>
  <si>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</si>
  <si>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</si>
  <si>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</si>
  <si>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</si>
  <si>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</si>
  <si>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</si>
  <si>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</si>
  <si>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</si>
  <si>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</si>
  <si>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</si>
  <si>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</si>
  <si>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</si>
  <si>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</si>
  <si>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</si>
  <si>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</si>
  <si>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</si>
  <si>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</si>
  <si>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</si>
  <si>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</si>
  <si>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</si>
  <si>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</si>
  <si>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</si>
  <si>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</si>
  <si>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</si>
  <si>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</si>
  <si>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</si>
  <si>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</si>
  <si>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</si>
  <si>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</si>
  <si>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</si>
  <si>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</si>
  <si>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</si>
  <si>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</si>
  <si>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</si>
  <si>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</si>
  <si>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</si>
  <si>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</si>
  <si>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</si>
  <si>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</si>
  <si>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</si>
  <si>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</si>
  <si>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</si>
  <si>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</si>
  <si>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</si>
  <si>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</si>
  <si>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</si>
  <si>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</si>
  <si>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</si>
  <si>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</si>
  <si>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</si>
  <si>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</si>
  <si>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</si>
  <si>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</si>
  <si>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</si>
  <si>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</si>
  <si>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</si>
  <si>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</si>
  <si>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</si>
  <si>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</si>
  <si>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</si>
  <si>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</si>
  <si>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</si>
  <si>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</si>
  <si>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</si>
  <si>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</si>
  <si>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</si>
  <si>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</si>
  <si>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</si>
  <si>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</si>
  <si>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</si>
  <si>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</si>
  <si>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</si>
  <si>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</si>
  <si>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</si>
  <si>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</si>
  <si>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</si>
  <si>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</si>
  <si>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</si>
  <si>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</si>
  <si>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</si>
  <si>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</si>
  <si>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</si>
  <si>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</si>
  <si>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</si>
  <si>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Saneamieto de Delicias</t>
  </si>
  <si>
    <t>LIC. JUAN CARLOS VELASCO PONCE</t>
  </si>
  <si>
    <t>DIRECTOR EJECUTIVO</t>
  </si>
  <si>
    <t>C.P. ALBERTO ARAGON RUIZ</t>
  </si>
  <si>
    <t>DIRECTOR FINANCIERO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</si>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</sst>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/>
  <dimension ref="B1:R1061"/>
  <sheetViews>
    <sheetView tabSelected="1" zoomScale="90" zoomScaleNormal="90" workbookViewId="0">
      <selection activeCell="H165" sqref="B2:H16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93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217025680</v>
      </c>
      <c r="D10" s="8">
        <f>SUM(D12,D20,D30,D40,D50,D60,D64,D73,D77)</f>
        <v>37852130</v>
      </c>
      <c r="E10" s="28">
        <f t="shared" ref="E10:H10" si="0">SUM(E12,E20,E30,E40,E50,E60,E64,E73,E77)</f>
        <v>254877810</v>
      </c>
      <c r="F10" s="8">
        <f t="shared" si="0"/>
        <v>249235450.69999999</v>
      </c>
      <c r="G10" s="8">
        <f t="shared" si="0"/>
        <v>241569833.17000005</v>
      </c>
      <c r="H10" s="28">
        <f t="shared" si="0"/>
        <v>5642359.3000000026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73728315</v>
      </c>
      <c r="D12" s="7">
        <f>SUM(D13:D19)</f>
        <v>10786480.280000001</v>
      </c>
      <c r="E12" s="29">
        <f t="shared" ref="E12:H12" si="1">SUM(E13:E19)</f>
        <v>84514795.280000001</v>
      </c>
      <c r="F12" s="7">
        <f t="shared" si="1"/>
        <v>83414397.600000009</v>
      </c>
      <c r="G12" s="7">
        <f t="shared" si="1"/>
        <v>83414397.600000009</v>
      </c>
      <c r="H12" s="29">
        <f t="shared" si="1"/>
        <v>1100397.679999995</v>
      </c>
    </row>
    <row r="13" spans="2:9" ht="24" x14ac:dyDescent="0.2">
      <c r="B13" s="10" t="s">
        <v>14</v>
      </c>
      <c r="C13" s="25">
        <v>35996165.149999999</v>
      </c>
      <c r="D13" s="25">
        <v>2027152.51</v>
      </c>
      <c r="E13" s="30">
        <f>SUM(C13:D13)</f>
        <v>38023317.659999996</v>
      </c>
      <c r="F13" s="26">
        <v>37803368.100000001</v>
      </c>
      <c r="G13" s="26">
        <f>F13</f>
        <v>37803368.100000001</v>
      </c>
      <c r="H13" s="34">
        <f>SUM(E13-F13)</f>
        <v>219949.55999999493</v>
      </c>
    </row>
    <row r="14" spans="2:9" ht="22.9" customHeight="1" x14ac:dyDescent="0.2">
      <c r="B14" s="10" t="s">
        <v>15</v>
      </c>
      <c r="C14" s="25">
        <v>4190110.44</v>
      </c>
      <c r="D14" s="25">
        <v>2062382.44</v>
      </c>
      <c r="E14" s="30">
        <f t="shared" ref="E14:E79" si="2">SUM(C14:D14)</f>
        <v>6252492.8799999999</v>
      </c>
      <c r="F14" s="26">
        <v>6251599.5800000001</v>
      </c>
      <c r="G14" s="26">
        <f t="shared" ref="G14:G19" si="3">F14</f>
        <v>6251599.5800000001</v>
      </c>
      <c r="H14" s="34">
        <f t="shared" ref="H14:H79" si="4">SUM(E14-F14)</f>
        <v>893.29999999981374</v>
      </c>
    </row>
    <row r="15" spans="2:9" x14ac:dyDescent="0.2">
      <c r="B15" s="10" t="s">
        <v>16</v>
      </c>
      <c r="C15" s="25">
        <v>9658855.4199999999</v>
      </c>
      <c r="D15" s="25">
        <v>4453078.76</v>
      </c>
      <c r="E15" s="30">
        <f t="shared" si="2"/>
        <v>14111934.18</v>
      </c>
      <c r="F15" s="26">
        <v>13789693.970000001</v>
      </c>
      <c r="G15" s="26">
        <f t="shared" si="3"/>
        <v>13789693.970000001</v>
      </c>
      <c r="H15" s="34">
        <f t="shared" si="4"/>
        <v>322240.20999999903</v>
      </c>
    </row>
    <row r="16" spans="2:9" x14ac:dyDescent="0.2">
      <c r="B16" s="10" t="s">
        <v>17</v>
      </c>
      <c r="C16" s="25">
        <v>14549315.15</v>
      </c>
      <c r="D16" s="25">
        <v>579616.34</v>
      </c>
      <c r="E16" s="30">
        <f t="shared" si="2"/>
        <v>15128931.49</v>
      </c>
      <c r="F16" s="26">
        <v>14813876.939999999</v>
      </c>
      <c r="G16" s="26">
        <f t="shared" si="3"/>
        <v>14813876.939999999</v>
      </c>
      <c r="H16" s="34">
        <f t="shared" si="4"/>
        <v>315054.55000000075</v>
      </c>
    </row>
    <row r="17" spans="2:8" x14ac:dyDescent="0.2">
      <c r="B17" s="10" t="s">
        <v>18</v>
      </c>
      <c r="C17" s="25">
        <v>9333868.8399999999</v>
      </c>
      <c r="D17" s="25">
        <v>1664250.23</v>
      </c>
      <c r="E17" s="30">
        <f t="shared" si="2"/>
        <v>10998119.07</v>
      </c>
      <c r="F17" s="26">
        <v>10755859.01</v>
      </c>
      <c r="G17" s="26">
        <f t="shared" si="3"/>
        <v>10755859.01</v>
      </c>
      <c r="H17" s="34">
        <f t="shared" si="4"/>
        <v>242260.06000000052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f t="shared" si="3"/>
        <v>0</v>
      </c>
      <c r="H18" s="34">
        <f t="shared" si="4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f t="shared" si="3"/>
        <v>0</v>
      </c>
      <c r="H19" s="34">
        <f t="shared" si="4"/>
        <v>0</v>
      </c>
    </row>
    <row r="20" spans="2:8" s="9" customFormat="1" ht="24" x14ac:dyDescent="0.2">
      <c r="B20" s="12" t="s">
        <v>21</v>
      </c>
      <c r="C20" s="7">
        <f>SUM(C21:C29)</f>
        <v>23053320.129999999</v>
      </c>
      <c r="D20" s="7">
        <f t="shared" ref="D20:H20" si="5">SUM(D21:D29)</f>
        <v>4257036.72</v>
      </c>
      <c r="E20" s="29">
        <f t="shared" si="5"/>
        <v>27310356.850000001</v>
      </c>
      <c r="F20" s="7">
        <f t="shared" si="5"/>
        <v>25548562.460000001</v>
      </c>
      <c r="G20" s="7">
        <f t="shared" si="5"/>
        <v>24522382.370000001</v>
      </c>
      <c r="H20" s="29">
        <f t="shared" si="5"/>
        <v>1761794.3900000013</v>
      </c>
    </row>
    <row r="21" spans="2:8" ht="24" x14ac:dyDescent="0.2">
      <c r="B21" s="10" t="s">
        <v>22</v>
      </c>
      <c r="C21" s="25">
        <v>826239.89</v>
      </c>
      <c r="D21" s="25">
        <v>143910.57999999999</v>
      </c>
      <c r="E21" s="30">
        <f t="shared" si="2"/>
        <v>970150.47</v>
      </c>
      <c r="F21" s="26">
        <v>963907.22</v>
      </c>
      <c r="G21" s="26">
        <f>F21</f>
        <v>963907.22</v>
      </c>
      <c r="H21" s="34">
        <f t="shared" si="4"/>
        <v>6243.25</v>
      </c>
    </row>
    <row r="22" spans="2:8" x14ac:dyDescent="0.2">
      <c r="B22" s="10" t="s">
        <v>23</v>
      </c>
      <c r="C22" s="25">
        <v>32463.599999999999</v>
      </c>
      <c r="D22" s="25">
        <v>-13854.05</v>
      </c>
      <c r="E22" s="30">
        <f t="shared" si="2"/>
        <v>18609.55</v>
      </c>
      <c r="F22" s="26">
        <v>18497.43</v>
      </c>
      <c r="G22" s="26">
        <f t="shared" ref="G22:G29" si="6">F22</f>
        <v>18497.43</v>
      </c>
      <c r="H22" s="34">
        <f t="shared" si="4"/>
        <v>112.11999999999898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f t="shared" si="6"/>
        <v>0</v>
      </c>
      <c r="H23" s="34">
        <f t="shared" si="4"/>
        <v>0</v>
      </c>
    </row>
    <row r="24" spans="2:8" ht="24" x14ac:dyDescent="0.2">
      <c r="B24" s="10" t="s">
        <v>25</v>
      </c>
      <c r="C24" s="25">
        <v>12444961.68</v>
      </c>
      <c r="D24" s="25">
        <v>-3354620.56</v>
      </c>
      <c r="E24" s="30">
        <f t="shared" si="2"/>
        <v>9090341.1199999992</v>
      </c>
      <c r="F24" s="26">
        <v>8048001.2699999996</v>
      </c>
      <c r="G24" s="26">
        <f t="shared" si="6"/>
        <v>8048001.2699999996</v>
      </c>
      <c r="H24" s="34">
        <f t="shared" si="4"/>
        <v>1042339.8499999996</v>
      </c>
    </row>
    <row r="25" spans="2:8" ht="23.45" customHeight="1" x14ac:dyDescent="0.2">
      <c r="B25" s="10" t="s">
        <v>26</v>
      </c>
      <c r="C25" s="25">
        <v>1313493.72</v>
      </c>
      <c r="D25" s="25">
        <v>2091459.01</v>
      </c>
      <c r="E25" s="30">
        <f t="shared" si="2"/>
        <v>3404952.73</v>
      </c>
      <c r="F25" s="26">
        <v>3350515.17</v>
      </c>
      <c r="G25" s="26">
        <v>2324335.08</v>
      </c>
      <c r="H25" s="34">
        <f t="shared" si="4"/>
        <v>54437.560000000056</v>
      </c>
    </row>
    <row r="26" spans="2:8" x14ac:dyDescent="0.2">
      <c r="B26" s="10" t="s">
        <v>27</v>
      </c>
      <c r="C26" s="25">
        <v>3237066</v>
      </c>
      <c r="D26" s="25">
        <v>1171575.98</v>
      </c>
      <c r="E26" s="30">
        <f t="shared" si="2"/>
        <v>4408641.9800000004</v>
      </c>
      <c r="F26" s="26">
        <v>4104425.21</v>
      </c>
      <c r="G26" s="26">
        <f t="shared" si="6"/>
        <v>4104425.21</v>
      </c>
      <c r="H26" s="34">
        <f t="shared" si="4"/>
        <v>304216.77000000048</v>
      </c>
    </row>
    <row r="27" spans="2:8" ht="24" x14ac:dyDescent="0.2">
      <c r="B27" s="10" t="s">
        <v>28</v>
      </c>
      <c r="C27" s="25">
        <v>1133765.04</v>
      </c>
      <c r="D27" s="25">
        <v>166537.41</v>
      </c>
      <c r="E27" s="30">
        <f t="shared" si="2"/>
        <v>1300302.45</v>
      </c>
      <c r="F27" s="26">
        <v>1265032.3999999999</v>
      </c>
      <c r="G27" s="26">
        <f t="shared" si="6"/>
        <v>1265032.3999999999</v>
      </c>
      <c r="H27" s="34">
        <f t="shared" si="4"/>
        <v>35270.050000000047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f t="shared" si="6"/>
        <v>0</v>
      </c>
      <c r="H28" s="34">
        <f t="shared" si="4"/>
        <v>0</v>
      </c>
    </row>
    <row r="29" spans="2:8" ht="25.9" customHeight="1" x14ac:dyDescent="0.2">
      <c r="B29" s="10" t="s">
        <v>30</v>
      </c>
      <c r="C29" s="25">
        <v>4065330.2</v>
      </c>
      <c r="D29" s="25">
        <v>4052028.35</v>
      </c>
      <c r="E29" s="30">
        <f t="shared" si="2"/>
        <v>8117358.5500000007</v>
      </c>
      <c r="F29" s="26">
        <v>7798183.7599999998</v>
      </c>
      <c r="G29" s="26">
        <f t="shared" si="6"/>
        <v>7798183.7599999998</v>
      </c>
      <c r="H29" s="34">
        <f t="shared" si="4"/>
        <v>319174.79000000097</v>
      </c>
    </row>
    <row r="30" spans="2:8" s="9" customFormat="1" ht="24" x14ac:dyDescent="0.2">
      <c r="B30" s="12" t="s">
        <v>31</v>
      </c>
      <c r="C30" s="7">
        <f>SUM(C31:C39)</f>
        <v>77027777.950000003</v>
      </c>
      <c r="D30" s="7">
        <f t="shared" ref="D30:H30" si="7">SUM(D31:D39)</f>
        <v>7092782.0599999996</v>
      </c>
      <c r="E30" s="29">
        <f t="shared" si="7"/>
        <v>84120560.00999999</v>
      </c>
      <c r="F30" s="7">
        <f t="shared" si="7"/>
        <v>82464142.539999992</v>
      </c>
      <c r="G30" s="7">
        <f t="shared" si="7"/>
        <v>80024890.699999988</v>
      </c>
      <c r="H30" s="29">
        <f t="shared" si="7"/>
        <v>1656417.4700000014</v>
      </c>
    </row>
    <row r="31" spans="2:8" x14ac:dyDescent="0.2">
      <c r="B31" s="10" t="s">
        <v>32</v>
      </c>
      <c r="C31" s="25">
        <v>21718294.780000001</v>
      </c>
      <c r="D31" s="25">
        <v>3523258.78</v>
      </c>
      <c r="E31" s="30">
        <f t="shared" si="2"/>
        <v>25241553.560000002</v>
      </c>
      <c r="F31" s="26">
        <v>25134502.879999999</v>
      </c>
      <c r="G31" s="26">
        <v>22870387.039999999</v>
      </c>
      <c r="H31" s="34">
        <f t="shared" si="4"/>
        <v>107050.68000000343</v>
      </c>
    </row>
    <row r="32" spans="2:8" x14ac:dyDescent="0.2">
      <c r="B32" s="10" t="s">
        <v>33</v>
      </c>
      <c r="C32" s="25">
        <v>160188</v>
      </c>
      <c r="D32" s="25">
        <v>557930.81000000006</v>
      </c>
      <c r="E32" s="30">
        <f t="shared" si="2"/>
        <v>718118.81</v>
      </c>
      <c r="F32" s="26">
        <v>615454.64</v>
      </c>
      <c r="G32" s="26">
        <f t="shared" ref="G32:G39" si="8">F32</f>
        <v>615454.64</v>
      </c>
      <c r="H32" s="34">
        <f t="shared" si="4"/>
        <v>102664.17000000004</v>
      </c>
    </row>
    <row r="33" spans="2:8" ht="24" x14ac:dyDescent="0.2">
      <c r="B33" s="10" t="s">
        <v>34</v>
      </c>
      <c r="C33" s="25">
        <v>2704827.36</v>
      </c>
      <c r="D33" s="25">
        <v>1411513.85</v>
      </c>
      <c r="E33" s="30">
        <f t="shared" si="2"/>
        <v>4116341.21</v>
      </c>
      <c r="F33" s="26">
        <v>3939258.98</v>
      </c>
      <c r="G33" s="26">
        <v>3764122.98</v>
      </c>
      <c r="H33" s="34">
        <f t="shared" si="4"/>
        <v>177082.22999999998</v>
      </c>
    </row>
    <row r="34" spans="2:8" ht="24.6" customHeight="1" x14ac:dyDescent="0.2">
      <c r="B34" s="10" t="s">
        <v>35</v>
      </c>
      <c r="C34" s="25">
        <v>2408967.41</v>
      </c>
      <c r="D34" s="25">
        <v>352391.27</v>
      </c>
      <c r="E34" s="30">
        <f t="shared" si="2"/>
        <v>2761358.68</v>
      </c>
      <c r="F34" s="26">
        <v>2745366.87</v>
      </c>
      <c r="G34" s="26">
        <f t="shared" si="8"/>
        <v>2745366.87</v>
      </c>
      <c r="H34" s="34">
        <f t="shared" si="4"/>
        <v>15991.810000000056</v>
      </c>
    </row>
    <row r="35" spans="2:8" ht="24" x14ac:dyDescent="0.2">
      <c r="B35" s="10" t="s">
        <v>36</v>
      </c>
      <c r="C35" s="25">
        <v>3949444.83</v>
      </c>
      <c r="D35" s="25">
        <v>4439599.5999999996</v>
      </c>
      <c r="E35" s="30">
        <f t="shared" si="2"/>
        <v>8389044.4299999997</v>
      </c>
      <c r="F35" s="26">
        <v>7776251.7599999998</v>
      </c>
      <c r="G35" s="26">
        <f t="shared" si="8"/>
        <v>7776251.7599999998</v>
      </c>
      <c r="H35" s="34">
        <f t="shared" si="4"/>
        <v>612792.66999999993</v>
      </c>
    </row>
    <row r="36" spans="2:8" ht="24" x14ac:dyDescent="0.2">
      <c r="B36" s="10" t="s">
        <v>37</v>
      </c>
      <c r="C36" s="25">
        <v>2487884.4</v>
      </c>
      <c r="D36" s="25">
        <v>-1336600.77</v>
      </c>
      <c r="E36" s="30">
        <f t="shared" si="2"/>
        <v>1151283.6299999999</v>
      </c>
      <c r="F36" s="26">
        <v>1067265.69</v>
      </c>
      <c r="G36" s="26">
        <f t="shared" si="8"/>
        <v>1067265.69</v>
      </c>
      <c r="H36" s="34">
        <f t="shared" si="4"/>
        <v>84017.939999999944</v>
      </c>
    </row>
    <row r="37" spans="2:8" x14ac:dyDescent="0.2">
      <c r="B37" s="10" t="s">
        <v>38</v>
      </c>
      <c r="C37" s="25">
        <v>20756.05</v>
      </c>
      <c r="D37" s="25">
        <v>17173.5</v>
      </c>
      <c r="E37" s="30">
        <f t="shared" si="2"/>
        <v>37929.550000000003</v>
      </c>
      <c r="F37" s="26">
        <v>37928.44</v>
      </c>
      <c r="G37" s="26">
        <f t="shared" si="8"/>
        <v>37928.44</v>
      </c>
      <c r="H37" s="34">
        <f t="shared" si="4"/>
        <v>1.1100000000005821</v>
      </c>
    </row>
    <row r="38" spans="2:8" x14ac:dyDescent="0.2">
      <c r="B38" s="10" t="s">
        <v>39</v>
      </c>
      <c r="C38" s="25">
        <v>30106.68</v>
      </c>
      <c r="D38" s="25">
        <v>26595.65</v>
      </c>
      <c r="E38" s="30">
        <f t="shared" si="2"/>
        <v>56702.33</v>
      </c>
      <c r="F38" s="26">
        <v>55180.73</v>
      </c>
      <c r="G38" s="26">
        <f t="shared" si="8"/>
        <v>55180.73</v>
      </c>
      <c r="H38" s="34">
        <f t="shared" si="4"/>
        <v>1521.5999999999985</v>
      </c>
    </row>
    <row r="39" spans="2:8" x14ac:dyDescent="0.2">
      <c r="B39" s="10" t="s">
        <v>40</v>
      </c>
      <c r="C39" s="25">
        <v>43547308.439999998</v>
      </c>
      <c r="D39" s="25">
        <v>-1899080.63</v>
      </c>
      <c r="E39" s="30">
        <f t="shared" si="2"/>
        <v>41648227.809999995</v>
      </c>
      <c r="F39" s="26">
        <v>41092932.549999997</v>
      </c>
      <c r="G39" s="26">
        <f t="shared" si="8"/>
        <v>41092932.549999997</v>
      </c>
      <c r="H39" s="34">
        <f t="shared" si="4"/>
        <v>555295.25999999791</v>
      </c>
    </row>
    <row r="40" spans="2:8" s="9" customFormat="1" ht="25.5" customHeight="1" x14ac:dyDescent="0.2">
      <c r="B40" s="12" t="s">
        <v>41</v>
      </c>
      <c r="C40" s="7">
        <f>SUM(C41:C49)</f>
        <v>28757305.960000001</v>
      </c>
      <c r="D40" s="7">
        <f t="shared" ref="D40:H40" si="9">SUM(D41:D49)</f>
        <v>15952001.279999997</v>
      </c>
      <c r="E40" s="29">
        <f t="shared" si="9"/>
        <v>44709307.240000002</v>
      </c>
      <c r="F40" s="7">
        <f t="shared" si="9"/>
        <v>44516160.609999999</v>
      </c>
      <c r="G40" s="7">
        <f t="shared" si="9"/>
        <v>44516160.609999999</v>
      </c>
      <c r="H40" s="29">
        <f t="shared" si="9"/>
        <v>193146.63000000408</v>
      </c>
    </row>
    <row r="41" spans="2:8" ht="24" x14ac:dyDescent="0.2">
      <c r="B41" s="10" t="s">
        <v>42</v>
      </c>
      <c r="C41" s="25">
        <v>0</v>
      </c>
      <c r="D41" s="25">
        <v>8100000</v>
      </c>
      <c r="E41" s="30">
        <f t="shared" si="2"/>
        <v>8100000</v>
      </c>
      <c r="F41" s="26">
        <v>7974922.1299999999</v>
      </c>
      <c r="G41" s="26">
        <f>F41</f>
        <v>7974922.1299999999</v>
      </c>
      <c r="H41" s="34">
        <f t="shared" si="4"/>
        <v>125077.87000000011</v>
      </c>
    </row>
    <row r="42" spans="2:8" x14ac:dyDescent="0.2">
      <c r="B42" s="10" t="s">
        <v>43</v>
      </c>
      <c r="C42" s="25">
        <v>0</v>
      </c>
      <c r="D42" s="25">
        <v>3000000</v>
      </c>
      <c r="E42" s="30">
        <f t="shared" si="2"/>
        <v>3000000</v>
      </c>
      <c r="F42" s="26">
        <v>2937760.4</v>
      </c>
      <c r="G42" s="26">
        <f t="shared" ref="G42:G44" si="10">F42</f>
        <v>2937760.4</v>
      </c>
      <c r="H42" s="34">
        <f t="shared" si="4"/>
        <v>62239.600000000093</v>
      </c>
    </row>
    <row r="43" spans="2:8" x14ac:dyDescent="0.2">
      <c r="B43" s="10" t="s">
        <v>44</v>
      </c>
      <c r="C43" s="25">
        <v>101.22</v>
      </c>
      <c r="D43" s="25">
        <v>-101.22</v>
      </c>
      <c r="E43" s="30">
        <f t="shared" si="2"/>
        <v>0</v>
      </c>
      <c r="F43" s="26">
        <v>0</v>
      </c>
      <c r="G43" s="26">
        <f t="shared" si="10"/>
        <v>0</v>
      </c>
      <c r="H43" s="34">
        <f t="shared" si="4"/>
        <v>0</v>
      </c>
    </row>
    <row r="44" spans="2:8" x14ac:dyDescent="0.2">
      <c r="B44" s="10" t="s">
        <v>45</v>
      </c>
      <c r="C44" s="25">
        <v>146616.72</v>
      </c>
      <c r="D44" s="25">
        <v>-146616.72</v>
      </c>
      <c r="E44" s="30">
        <f t="shared" si="2"/>
        <v>0</v>
      </c>
      <c r="F44" s="26">
        <v>0</v>
      </c>
      <c r="G44" s="26">
        <f t="shared" si="10"/>
        <v>0</v>
      </c>
      <c r="H44" s="34">
        <f t="shared" si="4"/>
        <v>0</v>
      </c>
    </row>
    <row r="45" spans="2:8" x14ac:dyDescent="0.2">
      <c r="B45" s="10" t="s">
        <v>46</v>
      </c>
      <c r="C45" s="25">
        <v>28610588.02</v>
      </c>
      <c r="D45" s="25">
        <v>4998719.22</v>
      </c>
      <c r="E45" s="30">
        <f t="shared" si="2"/>
        <v>33609307.240000002</v>
      </c>
      <c r="F45" s="26">
        <v>33603478.079999998</v>
      </c>
      <c r="G45" s="26">
        <f>F45</f>
        <v>33603478.079999998</v>
      </c>
      <c r="H45" s="34">
        <f t="shared" si="4"/>
        <v>5829.1600000038743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4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4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4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4"/>
        <v>0</v>
      </c>
    </row>
    <row r="50" spans="2:8" s="9" customFormat="1" ht="25.5" customHeight="1" x14ac:dyDescent="0.2">
      <c r="B50" s="12" t="s">
        <v>51</v>
      </c>
      <c r="C50" s="7">
        <f>SUM(C51:C59)</f>
        <v>7808960.96</v>
      </c>
      <c r="D50" s="7">
        <f t="shared" ref="D50:H50" si="11">SUM(D51:D59)</f>
        <v>-4586170.34</v>
      </c>
      <c r="E50" s="29">
        <f t="shared" si="11"/>
        <v>3222790.62</v>
      </c>
      <c r="F50" s="7">
        <f t="shared" si="11"/>
        <v>3220032.81</v>
      </c>
      <c r="G50" s="7">
        <f t="shared" si="11"/>
        <v>3220032.81</v>
      </c>
      <c r="H50" s="29">
        <f t="shared" si="11"/>
        <v>2757.8100000000559</v>
      </c>
    </row>
    <row r="51" spans="2:8" x14ac:dyDescent="0.2">
      <c r="B51" s="10" t="s">
        <v>52</v>
      </c>
      <c r="C51" s="25">
        <v>1073961</v>
      </c>
      <c r="D51" s="25">
        <v>-627281.84</v>
      </c>
      <c r="E51" s="30">
        <f t="shared" si="2"/>
        <v>446679.16000000003</v>
      </c>
      <c r="F51" s="26">
        <v>443921.35</v>
      </c>
      <c r="G51" s="26">
        <f>F51</f>
        <v>443921.35</v>
      </c>
      <c r="H51" s="34">
        <f t="shared" si="4"/>
        <v>2757.8100000000559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f t="shared" ref="G52:G58" si="12">F52</f>
        <v>0</v>
      </c>
      <c r="H52" s="34">
        <f t="shared" si="4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f t="shared" si="12"/>
        <v>0</v>
      </c>
      <c r="H53" s="34">
        <f t="shared" si="4"/>
        <v>0</v>
      </c>
    </row>
    <row r="54" spans="2:8" x14ac:dyDescent="0.2">
      <c r="B54" s="10" t="s">
        <v>55</v>
      </c>
      <c r="C54" s="25">
        <v>2950000</v>
      </c>
      <c r="D54" s="25">
        <v>-251896.54</v>
      </c>
      <c r="E54" s="30">
        <f t="shared" si="2"/>
        <v>2698103.46</v>
      </c>
      <c r="F54" s="26">
        <v>2698103.46</v>
      </c>
      <c r="G54" s="26">
        <f t="shared" si="12"/>
        <v>2698103.46</v>
      </c>
      <c r="H54" s="34">
        <f t="shared" si="4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f t="shared" si="12"/>
        <v>0</v>
      </c>
      <c r="H55" s="34">
        <f t="shared" si="4"/>
        <v>0</v>
      </c>
    </row>
    <row r="56" spans="2:8" x14ac:dyDescent="0.2">
      <c r="B56" s="10" t="s">
        <v>57</v>
      </c>
      <c r="C56" s="25">
        <v>2784999.96</v>
      </c>
      <c r="D56" s="25">
        <v>-2706991.96</v>
      </c>
      <c r="E56" s="30">
        <f t="shared" si="2"/>
        <v>78008</v>
      </c>
      <c r="F56" s="26">
        <v>78008</v>
      </c>
      <c r="G56" s="26">
        <f t="shared" si="12"/>
        <v>78008</v>
      </c>
      <c r="H56" s="34">
        <f t="shared" si="4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f t="shared" si="12"/>
        <v>0</v>
      </c>
      <c r="H57" s="34">
        <f t="shared" si="4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f t="shared" si="12"/>
        <v>0</v>
      </c>
      <c r="H58" s="34">
        <f t="shared" si="4"/>
        <v>0</v>
      </c>
    </row>
    <row r="59" spans="2:8" x14ac:dyDescent="0.2">
      <c r="B59" s="10" t="s">
        <v>60</v>
      </c>
      <c r="C59" s="25">
        <v>1000000</v>
      </c>
      <c r="D59" s="25">
        <v>-1000000</v>
      </c>
      <c r="E59" s="30">
        <f t="shared" si="2"/>
        <v>0</v>
      </c>
      <c r="F59" s="26">
        <v>0</v>
      </c>
      <c r="G59" s="26">
        <v>0</v>
      </c>
      <c r="H59" s="34">
        <f t="shared" si="4"/>
        <v>0</v>
      </c>
    </row>
    <row r="60" spans="2:8" s="9" customFormat="1" x14ac:dyDescent="0.2">
      <c r="B60" s="6" t="s">
        <v>61</v>
      </c>
      <c r="C60" s="7">
        <f>SUM(C61:C63)</f>
        <v>6650000</v>
      </c>
      <c r="D60" s="7">
        <f t="shared" ref="D60:H60" si="13">SUM(D61:D63)</f>
        <v>4350000</v>
      </c>
      <c r="E60" s="29">
        <f t="shared" si="13"/>
        <v>11000000</v>
      </c>
      <c r="F60" s="7">
        <f t="shared" si="13"/>
        <v>10072154.68</v>
      </c>
      <c r="G60" s="7">
        <f t="shared" si="13"/>
        <v>5871969.0800000001</v>
      </c>
      <c r="H60" s="29">
        <f t="shared" si="13"/>
        <v>927845.32000000076</v>
      </c>
    </row>
    <row r="61" spans="2:8" x14ac:dyDescent="0.2">
      <c r="B61" s="10" t="s">
        <v>62</v>
      </c>
      <c r="C61" s="25">
        <v>6300000</v>
      </c>
      <c r="D61" s="25">
        <v>3527000</v>
      </c>
      <c r="E61" s="30">
        <f t="shared" si="2"/>
        <v>9827000</v>
      </c>
      <c r="F61" s="26">
        <v>8909511.6999999993</v>
      </c>
      <c r="G61" s="26">
        <v>4709326.0999999996</v>
      </c>
      <c r="H61" s="34">
        <f t="shared" si="4"/>
        <v>917488.30000000075</v>
      </c>
    </row>
    <row r="62" spans="2:8" x14ac:dyDescent="0.2">
      <c r="B62" s="10" t="s">
        <v>63</v>
      </c>
      <c r="C62" s="25">
        <v>350000</v>
      </c>
      <c r="D62" s="25">
        <v>823000</v>
      </c>
      <c r="E62" s="30">
        <f t="shared" si="2"/>
        <v>1173000</v>
      </c>
      <c r="F62" s="26">
        <v>1162642.98</v>
      </c>
      <c r="G62" s="26">
        <v>1162642.98</v>
      </c>
      <c r="H62" s="34">
        <f t="shared" si="4"/>
        <v>10357.020000000019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14">SUM(D65:D72)</f>
        <v>0</v>
      </c>
      <c r="E64" s="29">
        <f t="shared" si="14"/>
        <v>0</v>
      </c>
      <c r="F64" s="7">
        <f t="shared" si="14"/>
        <v>0</v>
      </c>
      <c r="G64" s="7">
        <f t="shared" si="14"/>
        <v>0</v>
      </c>
      <c r="H64" s="29">
        <f t="shared" si="14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4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4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4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4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4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4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4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4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5">SUM(D74:D76)</f>
        <v>0</v>
      </c>
      <c r="E73" s="29">
        <f t="shared" si="15"/>
        <v>0</v>
      </c>
      <c r="F73" s="7">
        <f t="shared" si="15"/>
        <v>0</v>
      </c>
      <c r="G73" s="7">
        <f t="shared" si="15"/>
        <v>0</v>
      </c>
      <c r="H73" s="29">
        <f t="shared" si="15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4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4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4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6">SUM(D78:D84)</f>
        <v>0</v>
      </c>
      <c r="E77" s="29">
        <f t="shared" si="16"/>
        <v>0</v>
      </c>
      <c r="F77" s="7">
        <f t="shared" si="16"/>
        <v>0</v>
      </c>
      <c r="G77" s="7">
        <f t="shared" si="16"/>
        <v>0</v>
      </c>
      <c r="H77" s="29">
        <f t="shared" si="16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4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4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7">SUM(C80:D80)</f>
        <v>0</v>
      </c>
      <c r="F80" s="26">
        <v>0</v>
      </c>
      <c r="G80" s="25">
        <v>0</v>
      </c>
      <c r="H80" s="34">
        <f t="shared" ref="H80:H84" si="18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7"/>
        <v>0</v>
      </c>
      <c r="F81" s="26">
        <v>0</v>
      </c>
      <c r="G81" s="25">
        <v>0</v>
      </c>
      <c r="H81" s="34">
        <f t="shared" si="18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7"/>
        <v>0</v>
      </c>
      <c r="F82" s="26">
        <v>0</v>
      </c>
      <c r="G82" s="25">
        <v>0</v>
      </c>
      <c r="H82" s="34">
        <f t="shared" si="18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7"/>
        <v>0</v>
      </c>
      <c r="F83" s="26">
        <v>0</v>
      </c>
      <c r="G83" s="25">
        <v>0</v>
      </c>
      <c r="H83" s="34">
        <f t="shared" si="18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7"/>
        <v>0</v>
      </c>
      <c r="F84" s="26">
        <v>0</v>
      </c>
      <c r="G84" s="25">
        <v>0</v>
      </c>
      <c r="H84" s="34">
        <f t="shared" si="18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9">SUM(D86,D94,D104,D114,D124,D134,D138,D147,D151)</f>
        <v>0</v>
      </c>
      <c r="E85" s="31">
        <f t="shared" si="19"/>
        <v>0</v>
      </c>
      <c r="F85" s="17">
        <f t="shared" si="19"/>
        <v>0</v>
      </c>
      <c r="G85" s="17">
        <f t="shared" si="19"/>
        <v>0</v>
      </c>
      <c r="H85" s="31">
        <f t="shared" si="19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20">SUM(D87:D93)</f>
        <v>0</v>
      </c>
      <c r="E86" s="29">
        <f t="shared" si="20"/>
        <v>0</v>
      </c>
      <c r="F86" s="7">
        <f t="shared" si="20"/>
        <v>0</v>
      </c>
      <c r="G86" s="7">
        <f t="shared" si="20"/>
        <v>0</v>
      </c>
      <c r="H86" s="29">
        <f t="shared" si="20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21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22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22"/>
        <v>0</v>
      </c>
      <c r="F89" s="26">
        <v>0</v>
      </c>
      <c r="G89" s="26">
        <v>0</v>
      </c>
      <c r="H89" s="34">
        <f t="shared" si="21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22"/>
        <v>0</v>
      </c>
      <c r="F90" s="26">
        <v>0</v>
      </c>
      <c r="G90" s="26">
        <v>0</v>
      </c>
      <c r="H90" s="34">
        <f t="shared" si="21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22"/>
        <v>0</v>
      </c>
      <c r="F91" s="26">
        <v>0</v>
      </c>
      <c r="G91" s="26">
        <v>0</v>
      </c>
      <c r="H91" s="34">
        <f t="shared" si="21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22"/>
        <v>0</v>
      </c>
      <c r="F92" s="26">
        <v>0</v>
      </c>
      <c r="G92" s="26">
        <v>0</v>
      </c>
      <c r="H92" s="34">
        <f t="shared" si="21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22"/>
        <v>0</v>
      </c>
      <c r="F93" s="26">
        <v>0</v>
      </c>
      <c r="G93" s="26">
        <v>0</v>
      </c>
      <c r="H93" s="34">
        <f t="shared" si="21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23">SUM(D95:D103)</f>
        <v>0</v>
      </c>
      <c r="E94" s="29">
        <f t="shared" si="23"/>
        <v>0</v>
      </c>
      <c r="F94" s="7">
        <f t="shared" si="23"/>
        <v>0</v>
      </c>
      <c r="G94" s="7">
        <f t="shared" si="23"/>
        <v>0</v>
      </c>
      <c r="H94" s="29">
        <f t="shared" si="23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22"/>
        <v>0</v>
      </c>
      <c r="F95" s="26">
        <v>0</v>
      </c>
      <c r="G95" s="26">
        <v>0</v>
      </c>
      <c r="H95" s="34">
        <f t="shared" si="21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22"/>
        <v>0</v>
      </c>
      <c r="F96" s="26">
        <v>0</v>
      </c>
      <c r="G96" s="26">
        <v>0</v>
      </c>
      <c r="H96" s="34">
        <f t="shared" si="21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22"/>
        <v>0</v>
      </c>
      <c r="F97" s="26">
        <v>0</v>
      </c>
      <c r="G97" s="26">
        <v>0</v>
      </c>
      <c r="H97" s="34">
        <f t="shared" si="21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22"/>
        <v>0</v>
      </c>
      <c r="F98" s="26">
        <v>0</v>
      </c>
      <c r="G98" s="26">
        <v>0</v>
      </c>
      <c r="H98" s="34">
        <f t="shared" si="21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22"/>
        <v>0</v>
      </c>
      <c r="F99" s="26">
        <v>0</v>
      </c>
      <c r="G99" s="26">
        <v>0</v>
      </c>
      <c r="H99" s="34">
        <f t="shared" si="21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22"/>
        <v>0</v>
      </c>
      <c r="F100" s="26">
        <v>0</v>
      </c>
      <c r="G100" s="26">
        <v>0</v>
      </c>
      <c r="H100" s="34">
        <f t="shared" si="21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22"/>
        <v>0</v>
      </c>
      <c r="F101" s="26">
        <v>0</v>
      </c>
      <c r="G101" s="26">
        <v>0</v>
      </c>
      <c r="H101" s="34">
        <f t="shared" si="21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22"/>
        <v>0</v>
      </c>
      <c r="F102" s="26">
        <v>0</v>
      </c>
      <c r="G102" s="26">
        <v>0</v>
      </c>
      <c r="H102" s="34">
        <f t="shared" si="21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22"/>
        <v>0</v>
      </c>
      <c r="F103" s="26">
        <v>0</v>
      </c>
      <c r="G103" s="26">
        <v>0</v>
      </c>
      <c r="H103" s="34">
        <f t="shared" si="21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24">SUM(D105:D113)</f>
        <v>0</v>
      </c>
      <c r="E104" s="29">
        <f t="shared" si="24"/>
        <v>0</v>
      </c>
      <c r="F104" s="7">
        <f t="shared" si="24"/>
        <v>0</v>
      </c>
      <c r="G104" s="7">
        <f t="shared" si="24"/>
        <v>0</v>
      </c>
      <c r="H104" s="29">
        <f t="shared" si="24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22"/>
        <v>0</v>
      </c>
      <c r="F105" s="26">
        <v>0</v>
      </c>
      <c r="G105" s="26">
        <v>0</v>
      </c>
      <c r="H105" s="34">
        <f t="shared" si="21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22"/>
        <v>0</v>
      </c>
      <c r="F106" s="26">
        <v>0</v>
      </c>
      <c r="G106" s="26">
        <v>0</v>
      </c>
      <c r="H106" s="34">
        <f t="shared" si="21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22"/>
        <v>0</v>
      </c>
      <c r="F107" s="26">
        <v>0</v>
      </c>
      <c r="G107" s="26">
        <v>0</v>
      </c>
      <c r="H107" s="34">
        <f t="shared" si="21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22"/>
        <v>0</v>
      </c>
      <c r="F108" s="26">
        <v>0</v>
      </c>
      <c r="G108" s="26">
        <v>0</v>
      </c>
      <c r="H108" s="34">
        <f t="shared" si="21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22"/>
        <v>0</v>
      </c>
      <c r="F109" s="26">
        <v>0</v>
      </c>
      <c r="G109" s="26">
        <v>0</v>
      </c>
      <c r="H109" s="34">
        <f t="shared" si="21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22"/>
        <v>0</v>
      </c>
      <c r="F110" s="26">
        <v>0</v>
      </c>
      <c r="G110" s="26">
        <v>0</v>
      </c>
      <c r="H110" s="34">
        <f t="shared" si="21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22"/>
        <v>0</v>
      </c>
      <c r="F111" s="26">
        <v>0</v>
      </c>
      <c r="G111" s="26">
        <v>0</v>
      </c>
      <c r="H111" s="34">
        <f t="shared" si="21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22"/>
        <v>0</v>
      </c>
      <c r="F112" s="26">
        <v>0</v>
      </c>
      <c r="G112" s="26">
        <v>0</v>
      </c>
      <c r="H112" s="34">
        <f t="shared" si="21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22"/>
        <v>0</v>
      </c>
      <c r="F113" s="26">
        <v>0</v>
      </c>
      <c r="G113" s="26">
        <v>0</v>
      </c>
      <c r="H113" s="34">
        <f t="shared" si="21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5">SUM(D115:D123)</f>
        <v>0</v>
      </c>
      <c r="E114" s="29">
        <f t="shared" si="25"/>
        <v>0</v>
      </c>
      <c r="F114" s="7">
        <f t="shared" si="25"/>
        <v>0</v>
      </c>
      <c r="G114" s="7">
        <f t="shared" si="25"/>
        <v>0</v>
      </c>
      <c r="H114" s="29">
        <f t="shared" si="25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22"/>
        <v>0</v>
      </c>
      <c r="F115" s="26">
        <v>0</v>
      </c>
      <c r="G115" s="26">
        <v>0</v>
      </c>
      <c r="H115" s="34">
        <f t="shared" si="21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22"/>
        <v>0</v>
      </c>
      <c r="F116" s="26">
        <v>0</v>
      </c>
      <c r="G116" s="26">
        <v>0</v>
      </c>
      <c r="H116" s="34">
        <f t="shared" si="21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22"/>
        <v>0</v>
      </c>
      <c r="F117" s="26">
        <v>0</v>
      </c>
      <c r="G117" s="26">
        <v>0</v>
      </c>
      <c r="H117" s="34">
        <f t="shared" si="21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22"/>
        <v>0</v>
      </c>
      <c r="F118" s="26">
        <v>0</v>
      </c>
      <c r="G118" s="26">
        <v>0</v>
      </c>
      <c r="H118" s="34">
        <f t="shared" si="21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22"/>
        <v>0</v>
      </c>
      <c r="F119" s="26">
        <v>0</v>
      </c>
      <c r="G119" s="26">
        <v>0</v>
      </c>
      <c r="H119" s="34">
        <f t="shared" si="21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22"/>
        <v>0</v>
      </c>
      <c r="F120" s="26">
        <v>0</v>
      </c>
      <c r="G120" s="26">
        <v>0</v>
      </c>
      <c r="H120" s="34">
        <f t="shared" si="21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22"/>
        <v>0</v>
      </c>
      <c r="F121" s="26">
        <v>0</v>
      </c>
      <c r="G121" s="26">
        <v>0</v>
      </c>
      <c r="H121" s="34">
        <f t="shared" si="21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22"/>
        <v>0</v>
      </c>
      <c r="F122" s="26">
        <v>0</v>
      </c>
      <c r="G122" s="26">
        <v>0</v>
      </c>
      <c r="H122" s="34">
        <f t="shared" si="21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22"/>
        <v>0</v>
      </c>
      <c r="F123" s="26">
        <v>0</v>
      </c>
      <c r="G123" s="26">
        <v>0</v>
      </c>
      <c r="H123" s="34">
        <f t="shared" si="21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6">SUM(D125:D133)</f>
        <v>0</v>
      </c>
      <c r="E124" s="29">
        <f t="shared" si="26"/>
        <v>0</v>
      </c>
      <c r="F124" s="7">
        <f t="shared" si="26"/>
        <v>0</v>
      </c>
      <c r="G124" s="7">
        <f t="shared" si="26"/>
        <v>0</v>
      </c>
      <c r="H124" s="29">
        <f t="shared" si="26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22"/>
        <v>0</v>
      </c>
      <c r="F125" s="26">
        <v>0</v>
      </c>
      <c r="G125" s="26">
        <v>0</v>
      </c>
      <c r="H125" s="34">
        <f t="shared" si="21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22"/>
        <v>0</v>
      </c>
      <c r="F126" s="26">
        <v>0</v>
      </c>
      <c r="G126" s="26">
        <v>0</v>
      </c>
      <c r="H126" s="34">
        <f t="shared" si="21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22"/>
        <v>0</v>
      </c>
      <c r="F127" s="26">
        <v>0</v>
      </c>
      <c r="G127" s="26">
        <v>0</v>
      </c>
      <c r="H127" s="34">
        <f t="shared" si="21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22"/>
        <v>0</v>
      </c>
      <c r="F128" s="26">
        <v>0</v>
      </c>
      <c r="G128" s="26">
        <v>0</v>
      </c>
      <c r="H128" s="34">
        <f t="shared" si="21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22"/>
        <v>0</v>
      </c>
      <c r="F129" s="26">
        <v>0</v>
      </c>
      <c r="G129" s="26">
        <v>0</v>
      </c>
      <c r="H129" s="34">
        <f t="shared" si="21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22"/>
        <v>0</v>
      </c>
      <c r="F130" s="26">
        <v>0</v>
      </c>
      <c r="G130" s="26">
        <v>0</v>
      </c>
      <c r="H130" s="34">
        <f t="shared" si="21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22"/>
        <v>0</v>
      </c>
      <c r="F131" s="26">
        <v>0</v>
      </c>
      <c r="G131" s="25">
        <v>0</v>
      </c>
      <c r="H131" s="34">
        <f t="shared" si="21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22"/>
        <v>0</v>
      </c>
      <c r="F132" s="26">
        <v>0</v>
      </c>
      <c r="G132" s="25">
        <v>0</v>
      </c>
      <c r="H132" s="34">
        <f t="shared" si="21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22"/>
        <v>0</v>
      </c>
      <c r="F133" s="26">
        <v>0</v>
      </c>
      <c r="G133" s="25">
        <v>0</v>
      </c>
      <c r="H133" s="34">
        <f t="shared" si="21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7">SUM(D135:D137)</f>
        <v>0</v>
      </c>
      <c r="E134" s="29">
        <f t="shared" si="27"/>
        <v>0</v>
      </c>
      <c r="F134" s="7">
        <f t="shared" si="27"/>
        <v>0</v>
      </c>
      <c r="G134" s="7">
        <f t="shared" si="27"/>
        <v>0</v>
      </c>
      <c r="H134" s="29">
        <f t="shared" si="27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22"/>
        <v>0</v>
      </c>
      <c r="F135" s="26">
        <v>0</v>
      </c>
      <c r="G135" s="26">
        <v>0</v>
      </c>
      <c r="H135" s="34">
        <f t="shared" si="21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22"/>
        <v>0</v>
      </c>
      <c r="F136" s="26">
        <v>0</v>
      </c>
      <c r="G136" s="26">
        <v>0</v>
      </c>
      <c r="H136" s="34">
        <f t="shared" si="21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22"/>
        <v>0</v>
      </c>
      <c r="F137" s="26">
        <v>0</v>
      </c>
      <c r="G137" s="26">
        <v>0</v>
      </c>
      <c r="H137" s="34">
        <f t="shared" si="21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8">SUM(D139:D146)</f>
        <v>0</v>
      </c>
      <c r="E138" s="29">
        <f t="shared" si="28"/>
        <v>0</v>
      </c>
      <c r="F138" s="7">
        <f t="shared" si="28"/>
        <v>0</v>
      </c>
      <c r="G138" s="7">
        <f t="shared" si="28"/>
        <v>0</v>
      </c>
      <c r="H138" s="29">
        <f t="shared" si="28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22"/>
        <v>0</v>
      </c>
      <c r="F139" s="26">
        <v>0</v>
      </c>
      <c r="G139" s="26">
        <v>0</v>
      </c>
      <c r="H139" s="34">
        <f t="shared" si="21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22"/>
        <v>0</v>
      </c>
      <c r="F140" s="26">
        <v>0</v>
      </c>
      <c r="G140" s="26">
        <v>0</v>
      </c>
      <c r="H140" s="34">
        <f t="shared" si="21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22"/>
        <v>0</v>
      </c>
      <c r="F141" s="26">
        <v>0</v>
      </c>
      <c r="G141" s="26">
        <v>0</v>
      </c>
      <c r="H141" s="34">
        <f t="shared" si="21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22"/>
        <v>0</v>
      </c>
      <c r="F142" s="26">
        <v>0</v>
      </c>
      <c r="G142" s="26">
        <v>0</v>
      </c>
      <c r="H142" s="34">
        <f t="shared" si="21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22"/>
        <v>0</v>
      </c>
      <c r="F143" s="26">
        <v>0</v>
      </c>
      <c r="G143" s="26">
        <v>0</v>
      </c>
      <c r="H143" s="34">
        <f t="shared" si="21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22"/>
        <v>0</v>
      </c>
      <c r="F144" s="26">
        <v>0</v>
      </c>
      <c r="G144" s="26">
        <v>0</v>
      </c>
      <c r="H144" s="34">
        <f t="shared" si="21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22"/>
        <v>0</v>
      </c>
      <c r="F145" s="26">
        <v>0</v>
      </c>
      <c r="G145" s="26">
        <v>0</v>
      </c>
      <c r="H145" s="34">
        <f t="shared" si="21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22"/>
        <v>0</v>
      </c>
      <c r="F146" s="26">
        <v>0</v>
      </c>
      <c r="G146" s="26">
        <v>0</v>
      </c>
      <c r="H146" s="34">
        <f t="shared" si="21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9">SUM(D148:D150)</f>
        <v>0</v>
      </c>
      <c r="E147" s="29">
        <f t="shared" si="29"/>
        <v>0</v>
      </c>
      <c r="F147" s="7">
        <f t="shared" si="29"/>
        <v>0</v>
      </c>
      <c r="G147" s="7">
        <f t="shared" si="29"/>
        <v>0</v>
      </c>
      <c r="H147" s="29">
        <f t="shared" si="29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22"/>
        <v>0</v>
      </c>
      <c r="F148" s="26">
        <v>0</v>
      </c>
      <c r="G148" s="26">
        <v>0</v>
      </c>
      <c r="H148" s="34">
        <f t="shared" si="21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22"/>
        <v>0</v>
      </c>
      <c r="F149" s="26">
        <v>0</v>
      </c>
      <c r="G149" s="26">
        <v>0</v>
      </c>
      <c r="H149" s="34">
        <f t="shared" si="21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22"/>
        <v>0</v>
      </c>
      <c r="F150" s="26">
        <v>0</v>
      </c>
      <c r="G150" s="26">
        <v>0</v>
      </c>
      <c r="H150" s="34">
        <f t="shared" si="21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30">SUM(D152:D158)</f>
        <v>0</v>
      </c>
      <c r="E151" s="29">
        <f t="shared" si="30"/>
        <v>0</v>
      </c>
      <c r="F151" s="7">
        <f t="shared" si="30"/>
        <v>0</v>
      </c>
      <c r="G151" s="7">
        <f t="shared" si="30"/>
        <v>0</v>
      </c>
      <c r="H151" s="29">
        <f t="shared" si="30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22"/>
        <v>0</v>
      </c>
      <c r="F152" s="26">
        <v>0</v>
      </c>
      <c r="G152" s="26">
        <v>0</v>
      </c>
      <c r="H152" s="34">
        <f t="shared" si="21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22"/>
        <v>0</v>
      </c>
      <c r="F153" s="26">
        <v>0</v>
      </c>
      <c r="G153" s="26">
        <v>0</v>
      </c>
      <c r="H153" s="34">
        <f t="shared" si="21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31">SUM(C154:D154)</f>
        <v>0</v>
      </c>
      <c r="F154" s="26">
        <v>0</v>
      </c>
      <c r="G154" s="26">
        <v>0</v>
      </c>
      <c r="H154" s="34">
        <f t="shared" ref="H154:H158" si="32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31"/>
        <v>0</v>
      </c>
      <c r="F155" s="26">
        <v>0</v>
      </c>
      <c r="G155" s="26">
        <v>0</v>
      </c>
      <c r="H155" s="34">
        <f t="shared" si="32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31"/>
        <v>0</v>
      </c>
      <c r="F156" s="26">
        <v>0</v>
      </c>
      <c r="G156" s="26">
        <v>0</v>
      </c>
      <c r="H156" s="34">
        <f t="shared" si="32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31"/>
        <v>0</v>
      </c>
      <c r="F157" s="26">
        <v>0</v>
      </c>
      <c r="G157" s="26">
        <v>0</v>
      </c>
      <c r="H157" s="34">
        <f t="shared" si="32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31"/>
        <v>0</v>
      </c>
      <c r="F158" s="26">
        <v>0</v>
      </c>
      <c r="G158" s="26">
        <v>0</v>
      </c>
      <c r="H158" s="34">
        <f t="shared" si="32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217025680</v>
      </c>
      <c r="D160" s="24">
        <f t="shared" ref="D160:G160" si="33">SUM(D10,D85)</f>
        <v>37852130</v>
      </c>
      <c r="E160" s="32">
        <f>SUM(E10,E85)</f>
        <v>254877810</v>
      </c>
      <c r="F160" s="24">
        <f t="shared" si="33"/>
        <v>249235450.69999999</v>
      </c>
      <c r="G160" s="24">
        <f t="shared" si="33"/>
        <v>241569833.17000005</v>
      </c>
      <c r="H160" s="32">
        <f>SUM(H10,H85)</f>
        <v>5642359.3000000026</v>
      </c>
    </row>
    <row r="161" spans="4:6" s="35" customFormat="1" x14ac:dyDescent="0.2"/>
    <row r="162" spans="4:6" s="35" customFormat="1" x14ac:dyDescent="0.2"/>
    <row r="163" spans="4:6" s="35" customFormat="1" x14ac:dyDescent="0.2"/>
    <row r="164" spans="4:6" s="35" customFormat="1" x14ac:dyDescent="0.2">
      <c r="D164" s="35" t="s">
        <v>89</v>
      </c>
      <c r="F164" s="35" t="s">
        <v>91</v>
      </c>
    </row>
    <row r="165" spans="4:6" s="35" customFormat="1" x14ac:dyDescent="0.2">
      <c r="D165" s="35" t="s">
        <v>90</v>
      </c>
      <c r="F165" s="35" t="s">
        <v>92</v>
      </c>
    </row>
    <row r="166" spans="4:6" s="35" customFormat="1" x14ac:dyDescent="0.2"/>
    <row r="167" spans="4:6" s="35" customFormat="1" x14ac:dyDescent="0.2"/>
    <row r="168" spans="4:6" s="35" customFormat="1" x14ac:dyDescent="0.2"/>
    <row r="169" spans="4:6" s="35" customFormat="1" x14ac:dyDescent="0.2"/>
    <row r="170" spans="4:6" s="35" customFormat="1" x14ac:dyDescent="0.2"/>
    <row r="171" spans="4:6" s="35" customFormat="1" x14ac:dyDescent="0.2"/>
    <row r="172" spans="4:6" s="35" customFormat="1" x14ac:dyDescent="0.2"/>
    <row r="173" spans="4:6" s="35" customFormat="1" x14ac:dyDescent="0.2"/>
    <row r="174" spans="4:6" s="35" customFormat="1" x14ac:dyDescent="0.2"/>
    <row r="175" spans="4:6" s="35" customFormat="1" x14ac:dyDescent="0.2"/>
    <row r="176" spans="4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2023-01-25T21:50:15Z</cp:lastPrinted>
  <dcterms:created xsi:type="dcterms:W3CDTF">2020-01-08T21:14:59Z</dcterms:created>
  <dcterms:modified xsi:type="dcterms:W3CDTF">2023-01-25T21:51:10Z</dcterms:modified>
</cp:coreProperties>
</file>